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15" activeTab="0"/>
  </bookViews>
  <sheets>
    <sheet name="Metrics" sheetId="1" r:id="rId1"/>
  </sheets>
  <definedNames>
    <definedName name="_xlnm.Print_Area" localSheetId="0">'Metrics'!$A$9:$D$56</definedName>
  </definedNames>
  <calcPr fullCalcOnLoad="1"/>
</workbook>
</file>

<file path=xl/comments1.xml><?xml version="1.0" encoding="utf-8"?>
<comments xmlns="http://schemas.openxmlformats.org/spreadsheetml/2006/main">
  <authors>
    <author>Roy Blanchard</author>
  </authors>
  <commentList>
    <comment ref="C11" authorId="0">
      <text>
        <r>
          <rPr>
            <sz val="8"/>
            <rFont val="Tahoma"/>
            <family val="0"/>
          </rPr>
          <t xml:space="preserve">Date of most recent Financial statement
</t>
        </r>
      </text>
    </comment>
    <comment ref="C24" authorId="0">
      <text>
        <r>
          <rPr>
            <sz val="8"/>
            <rFont val="Tahoma"/>
            <family val="0"/>
          </rPr>
          <t xml:space="preserve">Main track miles, exclusive of yards, side tracks, industry side tracks
</t>
        </r>
      </text>
    </comment>
    <comment ref="C25" authorId="0">
      <text>
        <r>
          <rPr>
            <sz val="8"/>
            <rFont val="Tahoma"/>
            <family val="0"/>
          </rPr>
          <t xml:space="preserve">In service or stored serviceable. Exclude locos stored unserviceable.
</t>
        </r>
      </text>
    </comment>
    <comment ref="C9" authorId="0">
      <text>
        <r>
          <rPr>
            <sz val="8"/>
            <rFont val="Tahoma"/>
            <family val="2"/>
          </rPr>
          <t>Enter your RR's name here.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sz val="8"/>
            <rFont val="Tahoma"/>
            <family val="2"/>
          </rPr>
          <t>Include everything you are paid for running trains. Do not include asset sales, etc. Demurrage is OK</t>
        </r>
        <r>
          <rPr>
            <sz val="8"/>
            <rFont val="Tahoma"/>
            <family val="0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>Include every expense you incur for running trains. Don't forget payroll taxes!</t>
        </r>
        <r>
          <rPr>
            <sz val="8"/>
            <rFont val="Tahoma"/>
            <family val="0"/>
          </rPr>
          <t xml:space="preserve">
</t>
        </r>
      </text>
    </comment>
    <comment ref="C5" authorId="0">
      <text>
        <r>
          <rPr>
            <sz val="8"/>
            <rFont val="Tahoma"/>
            <family val="2"/>
          </rPr>
          <t xml:space="preserve">You'll find these  comments throughout to calrify terms and make the tool suitable to your needs.
</t>
        </r>
      </text>
    </comment>
    <comment ref="D7" authorId="0">
      <text>
        <r>
          <rPr>
            <sz val="8"/>
            <rFont val="Tahoma"/>
            <family val="0"/>
          </rPr>
          <t xml:space="preserve">Enter your railroad data in the Operating Data boxes. The tool will crunch the numbers below. You can put your calculator away now.
</t>
        </r>
      </text>
    </comment>
    <comment ref="B9" authorId="0">
      <text>
        <r>
          <rPr>
            <sz val="8"/>
            <rFont val="Tahoma"/>
            <family val="0"/>
          </rPr>
          <t xml:space="preserve">Averages calculated from a sample of US shortlines that grows continually. 
</t>
        </r>
      </text>
    </comment>
    <comment ref="D10" authorId="0">
      <text>
        <r>
          <rPr>
            <sz val="8"/>
            <rFont val="Tahoma"/>
            <family val="0"/>
          </rPr>
          <t xml:space="preserve">How your RR compares with the average. 
</t>
        </r>
      </text>
    </comment>
    <comment ref="B28" authorId="0">
      <text>
        <r>
          <rPr>
            <sz val="8"/>
            <rFont val="Tahoma"/>
            <family val="0"/>
          </rPr>
          <t xml:space="preserve">Your variance will indicate where you may need to make changes to improve profitability, customer service, or yield.
</t>
        </r>
      </text>
    </comment>
    <comment ref="C29" authorId="0">
      <text>
        <r>
          <rPr>
            <sz val="8"/>
            <rFont val="Tahoma"/>
            <family val="2"/>
          </rPr>
          <t>#DIV/0!and #VALUE will be replaced by numbers when you fill in the blanks above.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<sst xmlns="http://schemas.openxmlformats.org/spreadsheetml/2006/main" count="66" uniqueCount="52">
  <si>
    <t>Average Operating Data</t>
  </si>
  <si>
    <t>Revs, Exp ($US000 omitted)</t>
  </si>
  <si>
    <t>Operating Data</t>
  </si>
  <si>
    <t>Metric</t>
  </si>
  <si>
    <t>FY</t>
  </si>
  <si>
    <t>Employees</t>
  </si>
  <si>
    <t>Route miles</t>
  </si>
  <si>
    <t>Locomotives</t>
  </si>
  <si>
    <t>Op Ratio</t>
  </si>
  <si>
    <t>Diesel Fuel Used (000 gals)</t>
  </si>
  <si>
    <t>Revs/mile</t>
  </si>
  <si>
    <t>Revs/loco</t>
  </si>
  <si>
    <t>Revs/CL**</t>
  </si>
  <si>
    <t>Revs/emp</t>
  </si>
  <si>
    <t>Ops exp/CL</t>
  </si>
  <si>
    <t>Ops exp/emp</t>
  </si>
  <si>
    <t>CL/route mile</t>
  </si>
  <si>
    <t>CL/emp</t>
  </si>
  <si>
    <t>CL/loco</t>
  </si>
  <si>
    <t>Shortline</t>
  </si>
  <si>
    <t xml:space="preserve"> </t>
  </si>
  <si>
    <t>T&amp;E</t>
  </si>
  <si>
    <t>Mechanical</t>
  </si>
  <si>
    <t>MOW and related</t>
  </si>
  <si>
    <t>Clerical</t>
  </si>
  <si>
    <t>Sales</t>
  </si>
  <si>
    <t>Executive</t>
  </si>
  <si>
    <t>Pro Forma</t>
  </si>
  <si>
    <t>Gallons of fuel/CL</t>
  </si>
  <si>
    <t>Revs/T&amp;E emp</t>
  </si>
  <si>
    <t>Revs/Mech emp</t>
  </si>
  <si>
    <t>Revs/MOW emp</t>
  </si>
  <si>
    <t>Revs/clerical emp</t>
  </si>
  <si>
    <t>Profit/CL</t>
  </si>
  <si>
    <t>Mech emps/loco</t>
  </si>
  <si>
    <t>Revs/executive</t>
  </si>
  <si>
    <t>Variance</t>
  </si>
  <si>
    <t>Track miles/MOW emp</t>
  </si>
  <si>
    <t>Crew-starts/year</t>
  </si>
  <si>
    <t>Crew-starts/T&amp;E emp</t>
  </si>
  <si>
    <t xml:space="preserve">Your </t>
  </si>
  <si>
    <t>Railroad</t>
  </si>
  <si>
    <t>Revenue Carloads</t>
  </si>
  <si>
    <t>Operating Revenues</t>
  </si>
  <si>
    <t>Operating Expense</t>
  </si>
  <si>
    <t>Version 2.0, updated August, 2001</t>
  </si>
  <si>
    <t>Roy Blanchard's Shortline Performance Measurement Tool</t>
  </si>
  <si>
    <t>Mouse HERE ^</t>
  </si>
  <si>
    <t>Operating Instructions</t>
  </si>
  <si>
    <t>Railway Statistical Data</t>
  </si>
  <si>
    <t>Total Employees</t>
  </si>
  <si>
    <t>Finished? Don't forget to save!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</si>
</sst>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_(* #,##0.0_);_(* \(#,##0.0\);_(* &quot;-&quot;??_);_(@_)"/>
    <numFmt numFmtId="168" formatCode="0.0"/>
    <numFmt numFmtId="169" formatCode="_(&quot;$&quot;* #,##0.0_);_(&quot;$&quot;* \(#,##0.0\);_(&quot;$&quot;* &quot;-&quot;??_);_(@_)"/>
    <numFmt numFmtId="170" formatCode="&quot;$&quot;#,##0"/>
    <numFmt numFmtId="171" formatCode="_(&quot;$&quot;* #,##0.0000_);_(&quot;$&quot;* \(#,##0.0000\);_(&quot;$&quot;* &quot;-&quot;??_);_(@_)"/>
    <numFmt numFmtId="172" formatCode="0.0000"/>
    <numFmt numFmtId="173" formatCode="0.000"/>
    <numFmt numFmtId="174" formatCode="0.00000"/>
    <numFmt numFmtId="175" formatCode="0.000000"/>
    <numFmt numFmtId="176" formatCode="_(* #,##0.000_);_(* \(#,##0.000\);_(* &quot;-&quot;??_);_(@_)"/>
    <numFmt numFmtId="177" formatCode="#,##0.0_);[Red]\(#,##0.0\)"/>
    <numFmt numFmtId="178" formatCode="mm/dd/yy"/>
    <numFmt numFmtId="179" formatCode="_(&quot;$&quot;* #,##0.000_);_(&quot;$&quot;* \(#,##0.000\);_(&quot;$&quot;* &quot;-&quot;??_);_(@_)"/>
    <numFmt numFmtId="180" formatCode="_(* #,##0.0_);_(* \(#,##0.0\);_(* &quot;-&quot;?_);_(@_)"/>
    <numFmt numFmtId="181" formatCode="m/d/yyyy"/>
    <numFmt numFmtId="182" formatCode="0.000000000"/>
    <numFmt numFmtId="183" formatCode="0.00000000"/>
    <numFmt numFmtId="184" formatCode="0.0000000"/>
  </numFmts>
  <fonts count="1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8"/>
      <name val="Tahoma"/>
      <family val="0"/>
    </font>
    <font>
      <b/>
      <u val="single"/>
      <sz val="12"/>
      <color indexed="12"/>
      <name val="Times New Roman"/>
      <family val="1"/>
    </font>
    <font>
      <i/>
      <u val="single"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Times New Roman"/>
      <family val="1"/>
    </font>
    <font>
      <b/>
      <u val="single"/>
      <sz val="10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65" fontId="2" fillId="0" borderId="0" xfId="19" applyNumberFormat="1" applyFont="1" applyBorder="1" applyAlignment="1">
      <alignment/>
    </xf>
    <xf numFmtId="0" fontId="0" fillId="0" borderId="0" xfId="0" applyFill="1" applyAlignment="1">
      <alignment/>
    </xf>
    <xf numFmtId="165" fontId="2" fillId="0" borderId="0" xfId="19" applyNumberFormat="1" applyFont="1" applyAlignment="1">
      <alignment/>
    </xf>
    <xf numFmtId="38" fontId="2" fillId="0" borderId="0" xfId="19" applyNumberFormat="1" applyFont="1" applyFill="1" applyBorder="1" applyAlignment="1">
      <alignment horizontal="center"/>
    </xf>
    <xf numFmtId="165" fontId="2" fillId="0" borderId="0" xfId="19" applyNumberFormat="1" applyFont="1" applyFill="1" applyBorder="1" applyAlignment="1">
      <alignment/>
    </xf>
    <xf numFmtId="167" fontId="2" fillId="0" borderId="0" xfId="15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67" fontId="2" fillId="0" borderId="0" xfId="15" applyNumberFormat="1" applyFont="1" applyBorder="1" applyAlignment="1">
      <alignment/>
    </xf>
    <xf numFmtId="165" fontId="2" fillId="0" borderId="1" xfId="19" applyNumberFormat="1" applyFont="1" applyBorder="1" applyAlignment="1">
      <alignment/>
    </xf>
    <xf numFmtId="166" fontId="2" fillId="0" borderId="2" xfId="17" applyNumberFormat="1" applyFont="1" applyBorder="1" applyAlignment="1">
      <alignment/>
    </xf>
    <xf numFmtId="167" fontId="2" fillId="0" borderId="2" xfId="15" applyNumberFormat="1" applyFont="1" applyBorder="1" applyAlignment="1">
      <alignment/>
    </xf>
    <xf numFmtId="167" fontId="2" fillId="0" borderId="3" xfId="15" applyNumberFormat="1" applyFont="1" applyBorder="1" applyAlignment="1">
      <alignment/>
    </xf>
    <xf numFmtId="0" fontId="3" fillId="0" borderId="0" xfId="0" applyFont="1" applyAlignment="1">
      <alignment horizontal="right"/>
    </xf>
    <xf numFmtId="164" fontId="2" fillId="0" borderId="0" xfId="15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165" fontId="2" fillId="2" borderId="4" xfId="19" applyNumberFormat="1" applyFont="1" applyFill="1" applyBorder="1" applyAlignment="1">
      <alignment/>
    </xf>
    <xf numFmtId="165" fontId="2" fillId="2" borderId="5" xfId="19" applyNumberFormat="1" applyFont="1" applyFill="1" applyBorder="1" applyAlignment="1">
      <alignment/>
    </xf>
    <xf numFmtId="166" fontId="2" fillId="2" borderId="6" xfId="17" applyNumberFormat="1" applyFont="1" applyFill="1" applyBorder="1" applyAlignment="1">
      <alignment/>
    </xf>
    <xf numFmtId="165" fontId="2" fillId="2" borderId="7" xfId="19" applyNumberFormat="1" applyFont="1" applyFill="1" applyBorder="1" applyAlignment="1">
      <alignment/>
    </xf>
    <xf numFmtId="167" fontId="2" fillId="2" borderId="6" xfId="15" applyNumberFormat="1" applyFont="1" applyFill="1" applyBorder="1" applyAlignment="1">
      <alignment/>
    </xf>
    <xf numFmtId="167" fontId="2" fillId="2" borderId="8" xfId="15" applyNumberFormat="1" applyFont="1" applyFill="1" applyBorder="1" applyAlignment="1">
      <alignment/>
    </xf>
    <xf numFmtId="165" fontId="2" fillId="2" borderId="9" xfId="19" applyNumberFormat="1" applyFont="1" applyFill="1" applyBorder="1" applyAlignment="1">
      <alignment/>
    </xf>
    <xf numFmtId="0" fontId="5" fillId="0" borderId="0" xfId="0" applyFont="1" applyAlignment="1">
      <alignment/>
    </xf>
    <xf numFmtId="166" fontId="2" fillId="0" borderId="6" xfId="17" applyNumberFormat="1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6" xfId="19" applyNumberFormat="1" applyFont="1" applyFill="1" applyBorder="1" applyAlignment="1">
      <alignment/>
    </xf>
    <xf numFmtId="164" fontId="2" fillId="0" borderId="6" xfId="15" applyNumberFormat="1" applyFont="1" applyFill="1" applyBorder="1" applyAlignment="1">
      <alignment/>
    </xf>
    <xf numFmtId="14" fontId="2" fillId="0" borderId="1" xfId="0" applyNumberFormat="1" applyFont="1" applyBorder="1" applyAlignment="1">
      <alignment/>
    </xf>
    <xf numFmtId="14" fontId="2" fillId="0" borderId="4" xfId="0" applyNumberFormat="1" applyFont="1" applyFill="1" applyBorder="1" applyAlignment="1">
      <alignment/>
    </xf>
    <xf numFmtId="0" fontId="2" fillId="0" borderId="5" xfId="0" applyFont="1" applyBorder="1" applyAlignment="1">
      <alignment/>
    </xf>
    <xf numFmtId="165" fontId="2" fillId="0" borderId="7" xfId="19" applyNumberFormat="1" applyFont="1" applyBorder="1" applyAlignment="1">
      <alignment/>
    </xf>
    <xf numFmtId="164" fontId="2" fillId="0" borderId="2" xfId="15" applyNumberFormat="1" applyFont="1" applyBorder="1" applyAlignment="1">
      <alignment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2" fillId="0" borderId="3" xfId="15" applyNumberFormat="1" applyFont="1" applyBorder="1" applyAlignment="1">
      <alignment/>
    </xf>
    <xf numFmtId="165" fontId="2" fillId="0" borderId="9" xfId="19" applyNumberFormat="1" applyFont="1" applyBorder="1" applyAlignment="1">
      <alignment/>
    </xf>
    <xf numFmtId="0" fontId="7" fillId="0" borderId="0" xfId="0" applyFont="1" applyBorder="1" applyAlignment="1">
      <alignment/>
    </xf>
    <xf numFmtId="38" fontId="2" fillId="0" borderId="8" xfId="19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20">
      <selection activeCell="C52" sqref="C52"/>
    </sheetView>
  </sheetViews>
  <sheetFormatPr defaultColWidth="9.140625" defaultRowHeight="12.75"/>
  <cols>
    <col min="1" max="1" width="19.8515625" style="2" bestFit="1" customWidth="1"/>
    <col min="2" max="2" width="10.7109375" style="2" bestFit="1" customWidth="1"/>
    <col min="3" max="3" width="12.00390625" style="2" bestFit="1" customWidth="1"/>
    <col min="4" max="4" width="9.140625" style="2" customWidth="1"/>
  </cols>
  <sheetData>
    <row r="1" ht="11.25">
      <c r="A1" s="1"/>
    </row>
    <row r="2" spans="1:3" ht="15.75">
      <c r="A2" s="1"/>
      <c r="C2" s="20" t="s">
        <v>46</v>
      </c>
    </row>
    <row r="3" spans="1:3" ht="11.25">
      <c r="A3" s="1"/>
      <c r="C3" s="21" t="s">
        <v>45</v>
      </c>
    </row>
    <row r="4" ht="11.25"/>
    <row r="5" spans="1:3" ht="11.25">
      <c r="A5" s="2" t="s">
        <v>0</v>
      </c>
      <c r="C5" s="22" t="s">
        <v>47</v>
      </c>
    </row>
    <row r="6" ht="11.25">
      <c r="A6" s="2" t="s">
        <v>1</v>
      </c>
    </row>
    <row r="7" ht="12.75">
      <c r="C7" s="23" t="s">
        <v>48</v>
      </c>
    </row>
    <row r="8" ht="15.75">
      <c r="A8" s="31" t="s">
        <v>2</v>
      </c>
    </row>
    <row r="9" spans="2:3" ht="11.25">
      <c r="B9" s="3" t="s">
        <v>19</v>
      </c>
      <c r="C9" s="4" t="s">
        <v>40</v>
      </c>
    </row>
    <row r="10" spans="1:4" ht="13.5" thickBot="1">
      <c r="A10" s="4" t="s">
        <v>3</v>
      </c>
      <c r="B10" s="5" t="s">
        <v>27</v>
      </c>
      <c r="C10" s="4" t="s">
        <v>41</v>
      </c>
      <c r="D10" s="18" t="s">
        <v>36</v>
      </c>
    </row>
    <row r="11" spans="1:4" ht="12.75">
      <c r="A11" s="2" t="s">
        <v>4</v>
      </c>
      <c r="B11" s="36">
        <v>36891</v>
      </c>
      <c r="C11" s="37">
        <v>36891</v>
      </c>
      <c r="D11" s="38"/>
    </row>
    <row r="12" spans="1:4" ht="12.75">
      <c r="A12" s="2" t="s">
        <v>43</v>
      </c>
      <c r="B12" s="15">
        <v>4533</v>
      </c>
      <c r="C12" s="32" t="s">
        <v>20</v>
      </c>
      <c r="D12" s="39" t="e">
        <f>(C12/B12)-1</f>
        <v>#VALUE!</v>
      </c>
    </row>
    <row r="13" spans="1:4" ht="12.75">
      <c r="A13" s="2" t="s">
        <v>44</v>
      </c>
      <c r="B13" s="15">
        <v>3833</v>
      </c>
      <c r="C13" s="32" t="s">
        <v>20</v>
      </c>
      <c r="D13" s="39" t="e">
        <f>(C13/B13)-1</f>
        <v>#VALUE!</v>
      </c>
    </row>
    <row r="14" spans="1:4" ht="12.75">
      <c r="A14" s="2" t="s">
        <v>38</v>
      </c>
      <c r="B14" s="40">
        <v>1075</v>
      </c>
      <c r="C14" s="35" t="s">
        <v>20</v>
      </c>
      <c r="D14" s="39" t="e">
        <f>(C14/B14)-1</f>
        <v>#VALUE!</v>
      </c>
    </row>
    <row r="15" spans="1:4" ht="12.75">
      <c r="A15" s="1" t="s">
        <v>5</v>
      </c>
      <c r="B15" s="15"/>
      <c r="C15" s="32"/>
      <c r="D15" s="39" t="s">
        <v>20</v>
      </c>
    </row>
    <row r="16" spans="1:4" ht="12.75">
      <c r="A16" s="2" t="s">
        <v>21</v>
      </c>
      <c r="B16" s="40">
        <v>23</v>
      </c>
      <c r="C16" s="33" t="s">
        <v>20</v>
      </c>
      <c r="D16" s="39" t="e">
        <f>(C16/B16)-1</f>
        <v>#VALUE!</v>
      </c>
    </row>
    <row r="17" spans="1:4" ht="12.75">
      <c r="A17" s="2" t="s">
        <v>22</v>
      </c>
      <c r="B17" s="40">
        <v>6</v>
      </c>
      <c r="C17" s="34" t="s">
        <v>20</v>
      </c>
      <c r="D17" s="39" t="e">
        <f>(C17/B17)-1</f>
        <v>#VALUE!</v>
      </c>
    </row>
    <row r="18" spans="1:4" ht="12.75">
      <c r="A18" s="2" t="s">
        <v>23</v>
      </c>
      <c r="B18" s="40">
        <v>3</v>
      </c>
      <c r="C18" s="33" t="s">
        <v>20</v>
      </c>
      <c r="D18" s="39" t="e">
        <f>(C18/B18)-1</f>
        <v>#VALUE!</v>
      </c>
    </row>
    <row r="19" spans="1:9" ht="12.75">
      <c r="A19" s="2" t="s">
        <v>24</v>
      </c>
      <c r="B19" s="40">
        <v>4</v>
      </c>
      <c r="C19" s="33" t="s">
        <v>20</v>
      </c>
      <c r="D19" s="39" t="e">
        <f>(C19/B19)-1</f>
        <v>#VALUE!</v>
      </c>
      <c r="I19" s="7"/>
    </row>
    <row r="20" spans="1:4" ht="12.75">
      <c r="A20" s="2" t="s">
        <v>25</v>
      </c>
      <c r="B20" s="40">
        <v>1</v>
      </c>
      <c r="C20" s="33" t="s">
        <v>20</v>
      </c>
      <c r="D20" s="39" t="e">
        <f>(C20/B20)-1</f>
        <v>#VALUE!</v>
      </c>
    </row>
    <row r="21" spans="1:4" ht="12.75">
      <c r="A21" s="2" t="s">
        <v>26</v>
      </c>
      <c r="B21" s="41">
        <v>2</v>
      </c>
      <c r="C21" s="33" t="s">
        <v>20</v>
      </c>
      <c r="D21" s="39" t="e">
        <f>(C21/B21)-1</f>
        <v>#VALUE!</v>
      </c>
    </row>
    <row r="22" spans="1:4" ht="12.75">
      <c r="A22" s="2" t="s">
        <v>50</v>
      </c>
      <c r="B22" s="42">
        <f>SUM(B16:B21)</f>
        <v>39</v>
      </c>
      <c r="C22" s="33">
        <f>SUM(C16:C21)</f>
        <v>0</v>
      </c>
      <c r="D22" s="39">
        <f>(C22/B22)-1</f>
        <v>-1</v>
      </c>
    </row>
    <row r="23" spans="1:4" ht="12.75">
      <c r="A23" s="2" t="s">
        <v>42</v>
      </c>
      <c r="B23" s="40">
        <v>12700</v>
      </c>
      <c r="C23" s="35" t="s">
        <v>20</v>
      </c>
      <c r="D23" s="39" t="e">
        <f>(C23/B23)-1</f>
        <v>#VALUE!</v>
      </c>
    </row>
    <row r="24" spans="1:4" ht="12.75">
      <c r="A24" s="2" t="s">
        <v>6</v>
      </c>
      <c r="B24" s="40">
        <v>111</v>
      </c>
      <c r="C24" s="35" t="s">
        <v>20</v>
      </c>
      <c r="D24" s="39" t="e">
        <f>(C24/B24)-1</f>
        <v>#VALUE!</v>
      </c>
    </row>
    <row r="25" spans="1:4" ht="12.75">
      <c r="A25" s="2" t="s">
        <v>7</v>
      </c>
      <c r="B25" s="40">
        <v>10</v>
      </c>
      <c r="C25" s="35" t="s">
        <v>20</v>
      </c>
      <c r="D25" s="39" t="e">
        <f>(C25/B25)-1</f>
        <v>#VALUE!</v>
      </c>
    </row>
    <row r="26" spans="1:4" ht="13.5" thickBot="1">
      <c r="A26" s="2" t="s">
        <v>9</v>
      </c>
      <c r="B26" s="43">
        <v>141</v>
      </c>
      <c r="C26" s="46" t="s">
        <v>20</v>
      </c>
      <c r="D26" s="44" t="e">
        <f>(C26/B26)-1</f>
        <v>#VALUE!</v>
      </c>
    </row>
    <row r="27" spans="2:4" ht="11.25">
      <c r="B27" s="19"/>
      <c r="C27" s="9"/>
      <c r="D27" s="8"/>
    </row>
    <row r="28" spans="1:4" ht="16.5" thickBot="1">
      <c r="A28" s="31" t="s">
        <v>49</v>
      </c>
      <c r="B28" s="6"/>
      <c r="C28" s="10"/>
      <c r="D28" s="8" t="s">
        <v>20</v>
      </c>
    </row>
    <row r="29" spans="1:4" ht="12.75">
      <c r="A29" s="12" t="s">
        <v>8</v>
      </c>
      <c r="B29" s="14">
        <f>B13/B12</f>
        <v>0.8455768806529892</v>
      </c>
      <c r="C29" s="24" t="e">
        <f>C13/C12</f>
        <v>#VALUE!</v>
      </c>
      <c r="D29" s="25" t="e">
        <f>(C29/B29)-1</f>
        <v>#VALUE!</v>
      </c>
    </row>
    <row r="30" spans="1:4" ht="12.75">
      <c r="A30" s="12" t="s">
        <v>10</v>
      </c>
      <c r="B30" s="15">
        <f>(1000*B12)/B24</f>
        <v>40837.83783783784</v>
      </c>
      <c r="C30" s="26" t="e">
        <f>(1000*C12)/C24</f>
        <v>#VALUE!</v>
      </c>
      <c r="D30" s="27" t="e">
        <f>(C30/B30)-1</f>
        <v>#VALUE!</v>
      </c>
    </row>
    <row r="31" spans="1:4" ht="12.75">
      <c r="A31" s="12" t="s">
        <v>11</v>
      </c>
      <c r="B31" s="15">
        <f>(1000*B12)/B25</f>
        <v>453300</v>
      </c>
      <c r="C31" s="26" t="e">
        <f>(1000*C12)/C25</f>
        <v>#VALUE!</v>
      </c>
      <c r="D31" s="27" t="e">
        <f>(C31/B31)-1</f>
        <v>#VALUE!</v>
      </c>
    </row>
    <row r="32" spans="1:4" ht="12.75">
      <c r="A32" s="12" t="s">
        <v>12</v>
      </c>
      <c r="B32" s="15">
        <f>(1000*B12)/B23</f>
        <v>356.92913385826773</v>
      </c>
      <c r="C32" s="26" t="e">
        <f>(1000*C12)/C23</f>
        <v>#VALUE!</v>
      </c>
      <c r="D32" s="27" t="e">
        <f>(C32/B32)-1</f>
        <v>#VALUE!</v>
      </c>
    </row>
    <row r="33" spans="1:4" ht="12.75">
      <c r="A33" s="12" t="s">
        <v>14</v>
      </c>
      <c r="B33" s="15">
        <f>(1000*B13)/B23</f>
        <v>301.81102362204723</v>
      </c>
      <c r="C33" s="26" t="e">
        <f>(1000*C13)/C23</f>
        <v>#VALUE!</v>
      </c>
      <c r="D33" s="27" t="e">
        <f>(C33/B33)-1</f>
        <v>#VALUE!</v>
      </c>
    </row>
    <row r="34" spans="1:4" ht="12.75">
      <c r="A34" s="12" t="s">
        <v>33</v>
      </c>
      <c r="B34" s="15">
        <f>B32-B33</f>
        <v>55.1181102362205</v>
      </c>
      <c r="C34" s="26" t="e">
        <f>C32-C33</f>
        <v>#VALUE!</v>
      </c>
      <c r="D34" s="27" t="e">
        <f>(C34/B34)-1</f>
        <v>#VALUE!</v>
      </c>
    </row>
    <row r="35" spans="1:4" ht="12.75">
      <c r="A35" s="12" t="s">
        <v>13</v>
      </c>
      <c r="B35" s="15">
        <f>(1000*$B$12)/B22</f>
        <v>116230.76923076923</v>
      </c>
      <c r="C35" s="26" t="e">
        <f>(1000*$B$12)/C22</f>
        <v>#DIV/0!</v>
      </c>
      <c r="D35" s="27" t="e">
        <f>(C35/B35)-1</f>
        <v>#DIV/0!</v>
      </c>
    </row>
    <row r="36" spans="1:4" ht="12.75">
      <c r="A36" s="12" t="s">
        <v>29</v>
      </c>
      <c r="B36" s="15">
        <f>(1000*$B$12)/B16</f>
        <v>197086.95652173914</v>
      </c>
      <c r="C36" s="26" t="e">
        <f>(1000*$B$12)/C16</f>
        <v>#VALUE!</v>
      </c>
      <c r="D36" s="27" t="e">
        <f>(C36/B36)-1</f>
        <v>#VALUE!</v>
      </c>
    </row>
    <row r="37" spans="1:4" ht="12.75">
      <c r="A37" s="12" t="s">
        <v>30</v>
      </c>
      <c r="B37" s="15">
        <f aca="true" t="shared" si="0" ref="B37:C39">(1000*$B$12)/B17</f>
        <v>755500</v>
      </c>
      <c r="C37" s="26" t="e">
        <f t="shared" si="0"/>
        <v>#VALUE!</v>
      </c>
      <c r="D37" s="27" t="e">
        <f>(C37/B37)-1</f>
        <v>#VALUE!</v>
      </c>
    </row>
    <row r="38" spans="1:4" ht="12.75">
      <c r="A38" s="12" t="s">
        <v>31</v>
      </c>
      <c r="B38" s="15">
        <f t="shared" si="0"/>
        <v>1511000</v>
      </c>
      <c r="C38" s="26" t="e">
        <f t="shared" si="0"/>
        <v>#VALUE!</v>
      </c>
      <c r="D38" s="27" t="e">
        <f>(C38/B38)-1</f>
        <v>#VALUE!</v>
      </c>
    </row>
    <row r="39" spans="1:4" ht="12.75">
      <c r="A39" s="12" t="s">
        <v>32</v>
      </c>
      <c r="B39" s="15">
        <f t="shared" si="0"/>
        <v>1133250</v>
      </c>
      <c r="C39" s="26" t="e">
        <f t="shared" si="0"/>
        <v>#VALUE!</v>
      </c>
      <c r="D39" s="27" t="e">
        <f>(C39/B39)-1</f>
        <v>#VALUE!</v>
      </c>
    </row>
    <row r="40" spans="1:4" ht="12.75">
      <c r="A40" s="12" t="s">
        <v>35</v>
      </c>
      <c r="B40" s="15">
        <f>(1000*$B$12)/B21</f>
        <v>2266500</v>
      </c>
      <c r="C40" s="26" t="e">
        <f>(1000*$B$12)/C21</f>
        <v>#VALUE!</v>
      </c>
      <c r="D40" s="27" t="e">
        <f>(C40/B40)-1</f>
        <v>#VALUE!</v>
      </c>
    </row>
    <row r="41" spans="1:4" ht="12.75">
      <c r="A41" s="12" t="s">
        <v>15</v>
      </c>
      <c r="B41" s="15">
        <f>(1000*$B$23)/B26</f>
        <v>90070.9219858156</v>
      </c>
      <c r="C41" s="26" t="e">
        <f>(1000*C13)/C22</f>
        <v>#VALUE!</v>
      </c>
      <c r="D41" s="27" t="e">
        <f>(C41/B41)-1</f>
        <v>#VALUE!</v>
      </c>
    </row>
    <row r="42" spans="1:4" ht="12.75">
      <c r="A42" s="12" t="s">
        <v>16</v>
      </c>
      <c r="B42" s="16">
        <f>B23/B24</f>
        <v>114.41441441441441</v>
      </c>
      <c r="C42" s="28" t="e">
        <f>C23/C24</f>
        <v>#VALUE!</v>
      </c>
      <c r="D42" s="27" t="e">
        <f>(C42/B42)-1</f>
        <v>#VALUE!</v>
      </c>
    </row>
    <row r="43" spans="1:4" ht="12.75">
      <c r="A43" s="12" t="s">
        <v>17</v>
      </c>
      <c r="B43" s="16">
        <f>B23/B22</f>
        <v>325.64102564102564</v>
      </c>
      <c r="C43" s="28" t="e">
        <f>C23/C22</f>
        <v>#VALUE!</v>
      </c>
      <c r="D43" s="27" t="e">
        <f>(C43/B43)-1</f>
        <v>#VALUE!</v>
      </c>
    </row>
    <row r="44" spans="1:4" ht="12.75">
      <c r="A44" s="12" t="s">
        <v>18</v>
      </c>
      <c r="B44" s="16">
        <f>B23/B25</f>
        <v>1270</v>
      </c>
      <c r="C44" s="28" t="e">
        <f>C23/C25</f>
        <v>#VALUE!</v>
      </c>
      <c r="D44" s="27" t="e">
        <f>(C44/B44)-1</f>
        <v>#VALUE!</v>
      </c>
    </row>
    <row r="45" spans="1:4" ht="12.75">
      <c r="A45" s="12" t="s">
        <v>39</v>
      </c>
      <c r="B45" s="16">
        <f>B14/B16</f>
        <v>46.73913043478261</v>
      </c>
      <c r="C45" s="28" t="e">
        <f>C14/C16</f>
        <v>#VALUE!</v>
      </c>
      <c r="D45" s="27" t="e">
        <f>(C45/B45)-1</f>
        <v>#VALUE!</v>
      </c>
    </row>
    <row r="46" spans="1:4" ht="12.75">
      <c r="A46" s="12" t="s">
        <v>37</v>
      </c>
      <c r="B46" s="16">
        <f>B24/B18</f>
        <v>37</v>
      </c>
      <c r="C46" s="28" t="e">
        <f>C24/C18</f>
        <v>#VALUE!</v>
      </c>
      <c r="D46" s="27" t="e">
        <f>(C46/B46)-1</f>
        <v>#VALUE!</v>
      </c>
    </row>
    <row r="47" spans="1:4" ht="12.75">
      <c r="A47" s="12" t="s">
        <v>34</v>
      </c>
      <c r="B47" s="16">
        <f>B17/B25</f>
        <v>0.6</v>
      </c>
      <c r="C47" s="28" t="e">
        <f>C17/C25</f>
        <v>#VALUE!</v>
      </c>
      <c r="D47" s="27" t="e">
        <f>(C47/B47)-1</f>
        <v>#VALUE!</v>
      </c>
    </row>
    <row r="48" spans="1:4" ht="13.5" thickBot="1">
      <c r="A48" s="12" t="s">
        <v>28</v>
      </c>
      <c r="B48" s="17">
        <f>(B26*1000)/B23</f>
        <v>11.10236220472441</v>
      </c>
      <c r="C48" s="29" t="e">
        <f>(C26*1000)/C23</f>
        <v>#VALUE!</v>
      </c>
      <c r="D48" s="30" t="e">
        <f>(C48/B48)-1</f>
        <v>#VALUE!</v>
      </c>
    </row>
    <row r="49" spans="1:4" ht="12.75">
      <c r="A49" s="12"/>
      <c r="B49" s="13"/>
      <c r="C49" s="11"/>
      <c r="D49" s="8"/>
    </row>
    <row r="50" spans="1:4" ht="12.75">
      <c r="A50" s="45" t="s">
        <v>51</v>
      </c>
      <c r="B50" s="13"/>
      <c r="C50" s="11"/>
      <c r="D50" s="8"/>
    </row>
    <row r="51" spans="1:4" ht="12.75">
      <c r="A51" s="12"/>
      <c r="B51" s="13"/>
      <c r="C51" s="11"/>
      <c r="D51" s="8"/>
    </row>
    <row r="52" spans="1:4" ht="12.75">
      <c r="A52" s="12"/>
      <c r="B52" s="13"/>
      <c r="C52" s="11"/>
      <c r="D52" s="8"/>
    </row>
    <row r="53" spans="1:4" ht="12.75">
      <c r="A53" s="12"/>
      <c r="B53" s="13"/>
      <c r="C53" s="11"/>
      <c r="D53" s="8"/>
    </row>
    <row r="54" spans="1:4" ht="12.75">
      <c r="A54" s="12"/>
      <c r="B54" s="13"/>
      <c r="C54" s="11"/>
      <c r="D54" s="8"/>
    </row>
    <row r="55" spans="1:4" ht="12.75">
      <c r="A55" s="12"/>
      <c r="B55" s="13"/>
      <c r="C55" s="11"/>
      <c r="D55" s="8"/>
    </row>
    <row r="56" spans="1:4" ht="12.75">
      <c r="A56" s="12"/>
      <c r="B56" s="13"/>
      <c r="C56" s="11"/>
      <c r="D56" s="8"/>
    </row>
    <row r="57" spans="2:3" ht="12.75">
      <c r="B57" s="13"/>
      <c r="C57" s="11"/>
    </row>
  </sheetData>
  <printOptions/>
  <pageMargins left="0.75" right="0.75" top="1" bottom="1" header="0.5" footer="0.5"/>
  <pageSetup horizontalDpi="300" verticalDpi="300" orientation="portrait" r:id="rId3"/>
  <headerFooter alignWithMargins="0">
    <oddHeader>&amp;C&amp;F</oddHeader>
    <oddFooter>&amp;C&amp;A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Blanchard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Blanchard</dc:creator>
  <cp:keywords/>
  <dc:description/>
  <cp:lastModifiedBy>Roy Blanchard</cp:lastModifiedBy>
  <cp:lastPrinted>2001-07-29T12:29:15Z</cp:lastPrinted>
  <dcterms:created xsi:type="dcterms:W3CDTF">2001-06-19T13:39:40Z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